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4_자검\01. 출제\01. 출제\05. ITQ_3월_정기\10. 기출공지\103_엑셀\"/>
    </mc:Choice>
  </mc:AlternateContent>
  <xr:revisionPtr revIDLastSave="0" documentId="13_ncr:1_{EB65B8E1-F512-4D24-9A4F-EB7F00D27A04}" xr6:coauthVersionLast="47" xr6:coauthVersionMax="47" xr10:uidLastSave="{00000000-0000-0000-0000-000000000000}"/>
  <bookViews>
    <workbookView xWindow="-120" yWindow="-120" windowWidth="29040" windowHeight="15720" xr2:uid="{E15E2F63-3BC6-4CFD-BC2B-F50E6F1956B1}"/>
  </bookViews>
  <sheets>
    <sheet name="제1작업" sheetId="1" r:id="rId1"/>
    <sheet name="제2작업" sheetId="2" r:id="rId2"/>
    <sheet name="제3작업" sheetId="3" r:id="rId3"/>
    <sheet name="제4작업" sheetId="11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제2작업!$B$18:$F$18</definedName>
    <definedName name="체험비용">제1작업!$G$5:$G$12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" l="1"/>
  <c r="H10" i="3"/>
  <c r="H5" i="3"/>
  <c r="H17" i="3" s="1"/>
  <c r="C16" i="3"/>
  <c r="C11" i="3"/>
  <c r="C6" i="3"/>
  <c r="C18" i="3" s="1"/>
  <c r="H11" i="2"/>
  <c r="J13" i="1" l="1"/>
  <c r="E13" i="1"/>
  <c r="E14" i="1"/>
  <c r="J5" i="1"/>
  <c r="J6" i="1"/>
  <c r="J7" i="1"/>
  <c r="J8" i="1"/>
  <c r="J9" i="1"/>
  <c r="J10" i="1"/>
  <c r="J11" i="1"/>
  <c r="J12" i="1"/>
  <c r="I12" i="1"/>
  <c r="I11" i="1"/>
  <c r="I10" i="1"/>
  <c r="I9" i="1"/>
  <c r="I8" i="1"/>
  <c r="I7" i="1"/>
  <c r="I6" i="1"/>
  <c r="I5" i="1"/>
  <c r="J14" i="1"/>
</calcChain>
</file>

<file path=xl/sharedStrings.xml><?xml version="1.0" encoding="utf-8"?>
<sst xmlns="http://schemas.openxmlformats.org/spreadsheetml/2006/main" count="123" uniqueCount="45">
  <si>
    <t>전체 개수</t>
  </si>
  <si>
    <t>전체 평균</t>
  </si>
  <si>
    <t>구분</t>
    <phoneticPr fontId="2" type="noConversion"/>
  </si>
  <si>
    <t>체험행사명</t>
  </si>
  <si>
    <t>시작연도</t>
  </si>
  <si>
    <t>체험비용</t>
  </si>
  <si>
    <t>참석인원
(단위:명)</t>
  </si>
  <si>
    <t>관리코드</t>
    <phoneticPr fontId="2" type="noConversion"/>
  </si>
  <si>
    <t>행사기간(일)</t>
    <phoneticPr fontId="2" type="noConversion"/>
  </si>
  <si>
    <t>체험비
지원금</t>
    <phoneticPr fontId="2" type="noConversion"/>
  </si>
  <si>
    <t>체험행사명</t>
    <phoneticPr fontId="2" type="noConversion"/>
  </si>
  <si>
    <t>공예</t>
    <phoneticPr fontId="2" type="noConversion"/>
  </si>
  <si>
    <t>생태</t>
    <phoneticPr fontId="2" type="noConversion"/>
  </si>
  <si>
    <t>유리</t>
    <phoneticPr fontId="2" type="noConversion"/>
  </si>
  <si>
    <t>목공</t>
  </si>
  <si>
    <t>목공</t>
    <phoneticPr fontId="2" type="noConversion"/>
  </si>
  <si>
    <t>도자기</t>
    <phoneticPr fontId="2" type="noConversion"/>
  </si>
  <si>
    <t>안전</t>
    <phoneticPr fontId="2" type="noConversion"/>
  </si>
  <si>
    <t>화재</t>
    <phoneticPr fontId="2" type="noConversion"/>
  </si>
  <si>
    <t>지진</t>
    <phoneticPr fontId="2" type="noConversion"/>
  </si>
  <si>
    <t>갯벌</t>
    <phoneticPr fontId="2" type="noConversion"/>
  </si>
  <si>
    <t>숲</t>
    <phoneticPr fontId="2" type="noConversion"/>
  </si>
  <si>
    <t>습지</t>
    <phoneticPr fontId="2" type="noConversion"/>
  </si>
  <si>
    <t>참석인원
(단위:명)</t>
    <phoneticPr fontId="2" type="noConversion"/>
  </si>
  <si>
    <t>순위</t>
    <phoneticPr fontId="2" type="noConversion"/>
  </si>
  <si>
    <t>BC-546</t>
    <phoneticPr fontId="2" type="noConversion"/>
  </si>
  <si>
    <t>BE-524</t>
    <phoneticPr fontId="2" type="noConversion"/>
  </si>
  <si>
    <t>NC-124</t>
    <phoneticPr fontId="2" type="noConversion"/>
  </si>
  <si>
    <t>UR-242</t>
    <phoneticPr fontId="2" type="noConversion"/>
  </si>
  <si>
    <t>QT-178</t>
    <phoneticPr fontId="2" type="noConversion"/>
  </si>
  <si>
    <t>FG-688</t>
    <phoneticPr fontId="2" type="noConversion"/>
  </si>
  <si>
    <t>BV-122</t>
    <phoneticPr fontId="2" type="noConversion"/>
  </si>
  <si>
    <t>KD-166</t>
    <phoneticPr fontId="2" type="noConversion"/>
  </si>
  <si>
    <t>생태체험 참석인원(단위:명) 평균</t>
    <phoneticPr fontId="2" type="noConversion"/>
  </si>
  <si>
    <t>공예체험 개수</t>
    <phoneticPr fontId="2" type="noConversion"/>
  </si>
  <si>
    <t>최저 체험비용</t>
    <phoneticPr fontId="2" type="noConversion"/>
  </si>
  <si>
    <t>&lt;&gt;공예</t>
    <phoneticPr fontId="2" type="noConversion"/>
  </si>
  <si>
    <t>&lt;=10000</t>
    <phoneticPr fontId="2" type="noConversion"/>
  </si>
  <si>
    <t>공예 개수</t>
  </si>
  <si>
    <t>생태 개수</t>
  </si>
  <si>
    <t>안전 개수</t>
  </si>
  <si>
    <t>공예 평균</t>
  </si>
  <si>
    <t>생태 평균</t>
  </si>
  <si>
    <t>안전 평균</t>
  </si>
  <si>
    <t>공예체험 체험비용 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</si>
</sst>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0&quot;원&quot;"/>
    <numFmt numFmtId="177" formatCode="0_);[Red]\(0\)"/>
    <numFmt numFmtId="178" formatCode="General&quot;년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41" fontId="3" fillId="0" borderId="9" xfId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176" fontId="3" fillId="0" borderId="0" xfId="0" applyNumberFormat="1" applyFont="1">
      <alignment vertical="center"/>
    </xf>
    <xf numFmtId="41" fontId="3" fillId="0" borderId="0" xfId="0" applyNumberFormat="1" applyFo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3" fillId="0" borderId="10" xfId="1" applyFont="1" applyBorder="1" applyAlignment="1">
      <alignment horizontal="right" vertical="center"/>
    </xf>
    <xf numFmtId="41" fontId="3" fillId="0" borderId="1" xfId="1" applyFont="1" applyBorder="1" applyAlignment="1">
      <alignment vertical="center"/>
    </xf>
    <xf numFmtId="41" fontId="3" fillId="0" borderId="9" xfId="1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1" fontId="3" fillId="0" borderId="2" xfId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1" fontId="3" fillId="0" borderId="0" xfId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9" xfId="1" applyFont="1" applyBorder="1" applyAlignment="1">
      <alignment horizontal="center" vertical="center"/>
    </xf>
    <xf numFmtId="177" fontId="3" fillId="0" borderId="1" xfId="1" applyNumberFormat="1" applyFont="1" applyBorder="1" applyAlignment="1">
      <alignment horizontal="center" vertical="center"/>
    </xf>
    <xf numFmtId="177" fontId="3" fillId="0" borderId="9" xfId="1" applyNumberFormat="1" applyFont="1" applyBorder="1" applyAlignment="1">
      <alignment horizontal="center" vertical="center"/>
    </xf>
    <xf numFmtId="177" fontId="3" fillId="0" borderId="2" xfId="1" applyNumberFormat="1" applyFont="1" applyBorder="1" applyAlignment="1">
      <alignment horizontal="center" vertical="center"/>
    </xf>
    <xf numFmtId="41" fontId="3" fillId="0" borderId="2" xfId="1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7" fontId="3" fillId="0" borderId="4" xfId="1" applyNumberFormat="1" applyFont="1" applyBorder="1" applyAlignment="1">
      <alignment horizontal="center" vertical="center"/>
    </xf>
    <xf numFmtId="41" fontId="3" fillId="0" borderId="4" xfId="1" applyFont="1" applyBorder="1" applyAlignment="1">
      <alignment vertical="center"/>
    </xf>
    <xf numFmtId="41" fontId="3" fillId="0" borderId="4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1" fontId="3" fillId="0" borderId="4" xfId="1" applyFont="1" applyBorder="1" applyAlignment="1">
      <alignment horizontal="right" vertical="center"/>
    </xf>
    <xf numFmtId="41" fontId="3" fillId="0" borderId="5" xfId="1" applyFont="1" applyBorder="1" applyAlignment="1">
      <alignment horizontal="right" vertical="center"/>
    </xf>
    <xf numFmtId="178" fontId="3" fillId="0" borderId="0" xfId="0" applyNumberFormat="1" applyFont="1">
      <alignment vertical="center"/>
    </xf>
    <xf numFmtId="176" fontId="3" fillId="0" borderId="4" xfId="1" applyNumberFormat="1" applyFont="1" applyBorder="1" applyAlignment="1">
      <alignment vertical="center"/>
    </xf>
    <xf numFmtId="176" fontId="3" fillId="0" borderId="1" xfId="1" applyNumberFormat="1" applyFont="1" applyBorder="1" applyAlignment="1">
      <alignment vertical="center"/>
    </xf>
    <xf numFmtId="176" fontId="3" fillId="0" borderId="9" xfId="1" applyNumberFormat="1" applyFont="1" applyBorder="1" applyAlignment="1">
      <alignment vertical="center"/>
    </xf>
    <xf numFmtId="176" fontId="3" fillId="0" borderId="2" xfId="1" applyNumberFormat="1" applyFont="1" applyBorder="1" applyAlignment="1">
      <alignment vertical="center"/>
    </xf>
    <xf numFmtId="41" fontId="3" fillId="0" borderId="1" xfId="1" applyFont="1" applyBorder="1">
      <alignment vertical="center"/>
    </xf>
    <xf numFmtId="177" fontId="3" fillId="0" borderId="0" xfId="1" applyNumberFormat="1" applyFont="1" applyBorder="1" applyAlignment="1">
      <alignment horizontal="center" vertical="center"/>
    </xf>
    <xf numFmtId="41" fontId="3" fillId="0" borderId="0" xfId="1" applyFont="1" applyBorder="1" applyAlignment="1">
      <alignment horizontal="center" vertical="center"/>
    </xf>
    <xf numFmtId="176" fontId="3" fillId="0" borderId="0" xfId="1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공예 및 안전체험 참석현황</a:t>
            </a:r>
            <a:endParaRPr lang="ko-KR" sz="2000" b="1"/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제1작업!$G$4</c:f>
              <c:strCache>
                <c:ptCount val="1"/>
                <c:pt idx="0">
                  <c:v>체험비용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980-42DC-B86E-E7E522C6BB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(제1작업!$C$5,제1작업!$C$7,제1작업!$C$9:$C$11)</c:f>
              <c:strCache>
                <c:ptCount val="5"/>
                <c:pt idx="0">
                  <c:v>목공</c:v>
                </c:pt>
                <c:pt idx="1">
                  <c:v>지진</c:v>
                </c:pt>
                <c:pt idx="2">
                  <c:v>도자기</c:v>
                </c:pt>
                <c:pt idx="3">
                  <c:v>화재</c:v>
                </c:pt>
                <c:pt idx="4">
                  <c:v>유리</c:v>
                </c:pt>
              </c:strCache>
            </c:strRef>
          </c:cat>
          <c:val>
            <c:numRef>
              <c:f>(제1작업!$G$5,제1작업!$G$7,제1작업!$G$9:$G$11)</c:f>
              <c:numCache>
                <c:formatCode>#,##0"원"</c:formatCode>
                <c:ptCount val="5"/>
                <c:pt idx="0">
                  <c:v>45000</c:v>
                </c:pt>
                <c:pt idx="1">
                  <c:v>12000</c:v>
                </c:pt>
                <c:pt idx="2">
                  <c:v>35000</c:v>
                </c:pt>
                <c:pt idx="3">
                  <c:v>5000</c:v>
                </c:pt>
                <c:pt idx="4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80-42DC-B86E-E7E522C6B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520298975"/>
        <c:axId val="1520287327"/>
      </c:barChart>
      <c:lineChart>
        <c:grouping val="standard"/>
        <c:varyColors val="0"/>
        <c:ser>
          <c:idx val="1"/>
          <c:order val="1"/>
          <c:tx>
            <c:v>참석인원(단위:명)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(제1작업!$C$5,제1작업!$C$7,제1작업!$C$9:$C$11)</c:f>
              <c:strCache>
                <c:ptCount val="5"/>
                <c:pt idx="0">
                  <c:v>목공</c:v>
                </c:pt>
                <c:pt idx="1">
                  <c:v>지진</c:v>
                </c:pt>
                <c:pt idx="2">
                  <c:v>도자기</c:v>
                </c:pt>
                <c:pt idx="3">
                  <c:v>화재</c:v>
                </c:pt>
                <c:pt idx="4">
                  <c:v>유리</c:v>
                </c:pt>
              </c:strCache>
            </c:strRef>
          </c:cat>
          <c:val>
            <c:numRef>
              <c:f>(제1작업!$H$5,제1작업!$H$7,제1작업!$H$9:$H$11)</c:f>
              <c:numCache>
                <c:formatCode>_(* #,##0_);_(* \(#,##0\);_(* "-"_);_(@_)</c:formatCode>
                <c:ptCount val="5"/>
                <c:pt idx="0">
                  <c:v>6552</c:v>
                </c:pt>
                <c:pt idx="1">
                  <c:v>12134</c:v>
                </c:pt>
                <c:pt idx="2">
                  <c:v>7231</c:v>
                </c:pt>
                <c:pt idx="3">
                  <c:v>3215</c:v>
                </c:pt>
                <c:pt idx="4">
                  <c:v>8251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80-42DC-B86E-E7E522C6B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3703791"/>
        <c:axId val="1483705455"/>
      </c:lineChart>
      <c:catAx>
        <c:axId val="1520298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520287327"/>
        <c:crosses val="autoZero"/>
        <c:auto val="1"/>
        <c:lblAlgn val="ctr"/>
        <c:lblOffset val="100"/>
        <c:noMultiLvlLbl val="0"/>
      </c:catAx>
      <c:valAx>
        <c:axId val="1520287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520298975"/>
        <c:crosses val="autoZero"/>
        <c:crossBetween val="between"/>
      </c:valAx>
      <c:valAx>
        <c:axId val="1483705455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483703791"/>
        <c:crosses val="max"/>
        <c:crossBetween val="between"/>
        <c:majorUnit val="3000"/>
      </c:valAx>
      <c:catAx>
        <c:axId val="148370379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483705455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6F48ADD-EEE5-44E0-AB58-0497383280FF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99060</xdr:rowOff>
    </xdr:from>
    <xdr:to>
      <xdr:col>6</xdr:col>
      <xdr:colOff>449580</xdr:colOff>
      <xdr:row>2</xdr:row>
      <xdr:rowOff>198120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002D5691-7CBC-6DDF-AD0F-4E2D9A09DB51}"/>
            </a:ext>
          </a:extLst>
        </xdr:cNvPr>
        <xdr:cNvSpPr/>
      </xdr:nvSpPr>
      <xdr:spPr>
        <a:xfrm>
          <a:off x="140970" y="99060"/>
          <a:ext cx="470535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3</a:t>
          </a:r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월 체험 행사 현황</a:t>
          </a:r>
        </a:p>
      </xdr:txBody>
    </xdr:sp>
    <xdr:clientData/>
  </xdr:twoCellAnchor>
  <xdr:twoCellAnchor>
    <xdr:from>
      <xdr:col>7</xdr:col>
      <xdr:colOff>0</xdr:colOff>
      <xdr:row>0</xdr:row>
      <xdr:rowOff>83820</xdr:rowOff>
    </xdr:from>
    <xdr:to>
      <xdr:col>10</xdr:col>
      <xdr:colOff>0</xdr:colOff>
      <xdr:row>2</xdr:row>
      <xdr:rowOff>213360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AC7C3292-18E9-404E-B6A9-2514A28AEE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04460" y="83820"/>
          <a:ext cx="2880360" cy="75438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21D4F281-3CE7-4A6E-95BF-B3848C61C3E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0.27691</cdr:x>
      <cdr:y>0.12237</cdr:y>
    </cdr:from>
    <cdr:to>
      <cdr:x>0.41191</cdr:x>
      <cdr:y>0.21212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AD1A5E42-4535-4013-9A8E-CD5A439E0523}"/>
            </a:ext>
          </a:extLst>
        </cdr:cNvPr>
        <cdr:cNvSpPr/>
      </cdr:nvSpPr>
      <cdr:spPr>
        <a:xfrm xmlns:a="http://schemas.openxmlformats.org/drawingml/2006/main">
          <a:off x="2573283" y="742731"/>
          <a:ext cx="1254542" cy="544786"/>
        </a:xfrm>
        <a:prstGeom xmlns:a="http://schemas.openxmlformats.org/drawingml/2006/main" prst="wedgeRoundRectCallout">
          <a:avLst>
            <a:gd name="adj1" fmla="val -88454"/>
            <a:gd name="adj2" fmla="val -22532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체험비용</a:t>
          </a:r>
          <a:endParaRPr lang="ko-KR">
            <a:solidFill>
              <a:sysClr val="windowText" lastClr="000000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44A6-C306-4344-8BC3-1CD845701770}">
  <dimension ref="B1:N17"/>
  <sheetViews>
    <sheetView tabSelected="1" zoomScaleNormal="100" workbookViewId="0">
      <selection activeCell="G21" sqref="G21"/>
    </sheetView>
  </sheetViews>
  <sheetFormatPr defaultColWidth="8.75" defaultRowHeight="16.5" x14ac:dyDescent="0.3"/>
  <cols>
    <col min="1" max="1" width="1.625" style="1" customWidth="1"/>
    <col min="2" max="2" width="10.125" style="1" customWidth="1"/>
    <col min="3" max="3" width="12.25" style="1" customWidth="1"/>
    <col min="4" max="4" width="12" style="1" customWidth="1"/>
    <col min="5" max="5" width="11.125" style="1" customWidth="1"/>
    <col min="6" max="6" width="11.625" style="1" customWidth="1"/>
    <col min="7" max="7" width="10.625" style="1" customWidth="1"/>
    <col min="8" max="10" width="12.25" style="1" customWidth="1"/>
    <col min="11" max="11" width="10.75" customWidth="1"/>
    <col min="12" max="16384" width="8.75" style="1"/>
  </cols>
  <sheetData>
    <row r="1" spans="2:14" ht="24.6" customHeight="1" x14ac:dyDescent="0.3"/>
    <row r="2" spans="2:14" ht="24.6" customHeight="1" x14ac:dyDescent="0.3"/>
    <row r="3" spans="2:14" ht="24.6" customHeight="1" thickBot="1" x14ac:dyDescent="0.35"/>
    <row r="4" spans="2:14" ht="27.75" thickBot="1" x14ac:dyDescent="0.35">
      <c r="B4" s="29" t="s">
        <v>7</v>
      </c>
      <c r="C4" s="30" t="s">
        <v>10</v>
      </c>
      <c r="D4" s="30" t="s">
        <v>2</v>
      </c>
      <c r="E4" s="31" t="s">
        <v>4</v>
      </c>
      <c r="F4" s="30" t="s">
        <v>8</v>
      </c>
      <c r="G4" s="31" t="s">
        <v>5</v>
      </c>
      <c r="H4" s="31" t="s">
        <v>6</v>
      </c>
      <c r="I4" s="31" t="s">
        <v>9</v>
      </c>
      <c r="J4" s="32" t="s">
        <v>24</v>
      </c>
    </row>
    <row r="5" spans="2:14" x14ac:dyDescent="0.3">
      <c r="B5" s="33" t="s">
        <v>25</v>
      </c>
      <c r="C5" s="34" t="s">
        <v>15</v>
      </c>
      <c r="D5" s="34" t="s">
        <v>11</v>
      </c>
      <c r="E5" s="35">
        <v>1990</v>
      </c>
      <c r="F5" s="37">
        <v>7</v>
      </c>
      <c r="G5" s="42">
        <v>45000</v>
      </c>
      <c r="H5" s="36">
        <v>6552</v>
      </c>
      <c r="I5" s="37">
        <f t="shared" ref="I5:I12" si="0">IF(AND(F5&gt;=15,H5&gt;=10000),G5*10%,G5*5%)</f>
        <v>2250</v>
      </c>
      <c r="J5" s="38" t="str">
        <f t="shared" ref="J5:J12" si="1">_xlfn.RANK.EQ(H5,$H$5:$H$12)&amp;"위"</f>
        <v>6위</v>
      </c>
    </row>
    <row r="6" spans="2:14" x14ac:dyDescent="0.3">
      <c r="B6" s="2" t="s">
        <v>26</v>
      </c>
      <c r="C6" s="13" t="s">
        <v>20</v>
      </c>
      <c r="D6" s="13" t="s">
        <v>12</v>
      </c>
      <c r="E6" s="25">
        <v>2006</v>
      </c>
      <c r="F6" s="23">
        <v>30</v>
      </c>
      <c r="G6" s="43">
        <v>25000</v>
      </c>
      <c r="H6" s="15">
        <v>2500</v>
      </c>
      <c r="I6" s="23">
        <f t="shared" si="0"/>
        <v>1250</v>
      </c>
      <c r="J6" s="5" t="str">
        <f t="shared" si="1"/>
        <v>8위</v>
      </c>
    </row>
    <row r="7" spans="2:14" x14ac:dyDescent="0.3">
      <c r="B7" s="2" t="s">
        <v>27</v>
      </c>
      <c r="C7" s="13" t="s">
        <v>19</v>
      </c>
      <c r="D7" s="13" t="s">
        <v>17</v>
      </c>
      <c r="E7" s="25">
        <v>2001</v>
      </c>
      <c r="F7" s="23">
        <v>14</v>
      </c>
      <c r="G7" s="43">
        <v>12000</v>
      </c>
      <c r="H7" s="15">
        <v>12134</v>
      </c>
      <c r="I7" s="23">
        <f t="shared" si="0"/>
        <v>600</v>
      </c>
      <c r="J7" s="5" t="str">
        <f t="shared" si="1"/>
        <v>3위</v>
      </c>
    </row>
    <row r="8" spans="2:14" x14ac:dyDescent="0.3">
      <c r="B8" s="2" t="s">
        <v>28</v>
      </c>
      <c r="C8" s="13" t="s">
        <v>21</v>
      </c>
      <c r="D8" s="13" t="s">
        <v>12</v>
      </c>
      <c r="E8" s="25">
        <v>2002</v>
      </c>
      <c r="F8" s="23">
        <v>20</v>
      </c>
      <c r="G8" s="43">
        <v>20000</v>
      </c>
      <c r="H8" s="15">
        <v>12500</v>
      </c>
      <c r="I8" s="23">
        <f t="shared" si="0"/>
        <v>2000</v>
      </c>
      <c r="J8" s="5" t="str">
        <f t="shared" si="1"/>
        <v>2위</v>
      </c>
    </row>
    <row r="9" spans="2:14" x14ac:dyDescent="0.3">
      <c r="B9" s="2" t="s">
        <v>29</v>
      </c>
      <c r="C9" s="13" t="s">
        <v>16</v>
      </c>
      <c r="D9" s="13" t="s">
        <v>11</v>
      </c>
      <c r="E9" s="25">
        <v>2005</v>
      </c>
      <c r="F9" s="23">
        <v>10</v>
      </c>
      <c r="G9" s="43">
        <v>35000</v>
      </c>
      <c r="H9" s="15">
        <v>7231</v>
      </c>
      <c r="I9" s="23">
        <f t="shared" si="0"/>
        <v>1750</v>
      </c>
      <c r="J9" s="5" t="str">
        <f t="shared" si="1"/>
        <v>5위</v>
      </c>
    </row>
    <row r="10" spans="2:14" x14ac:dyDescent="0.3">
      <c r="B10" s="2" t="s">
        <v>30</v>
      </c>
      <c r="C10" s="13" t="s">
        <v>18</v>
      </c>
      <c r="D10" s="13" t="s">
        <v>17</v>
      </c>
      <c r="E10" s="25">
        <v>1998</v>
      </c>
      <c r="F10" s="23">
        <v>5</v>
      </c>
      <c r="G10" s="43">
        <v>5000</v>
      </c>
      <c r="H10" s="15">
        <v>3215</v>
      </c>
      <c r="I10" s="23">
        <f t="shared" si="0"/>
        <v>250</v>
      </c>
      <c r="J10" s="5" t="str">
        <f t="shared" si="1"/>
        <v>7위</v>
      </c>
      <c r="N10" s="41"/>
    </row>
    <row r="11" spans="2:14" x14ac:dyDescent="0.3">
      <c r="B11" s="2" t="s">
        <v>31</v>
      </c>
      <c r="C11" s="13" t="s">
        <v>13</v>
      </c>
      <c r="D11" s="13" t="s">
        <v>11</v>
      </c>
      <c r="E11" s="25">
        <v>1995</v>
      </c>
      <c r="F11" s="23">
        <v>10</v>
      </c>
      <c r="G11" s="43">
        <v>10000</v>
      </c>
      <c r="H11" s="15">
        <v>8251</v>
      </c>
      <c r="I11" s="23">
        <f t="shared" si="0"/>
        <v>500</v>
      </c>
      <c r="J11" s="5" t="str">
        <f t="shared" si="1"/>
        <v>4위</v>
      </c>
    </row>
    <row r="12" spans="2:14" ht="17.25" thickBot="1" x14ac:dyDescent="0.35">
      <c r="B12" s="11" t="s">
        <v>32</v>
      </c>
      <c r="C12" s="12" t="s">
        <v>22</v>
      </c>
      <c r="D12" s="12" t="s">
        <v>12</v>
      </c>
      <c r="E12" s="26">
        <v>2000</v>
      </c>
      <c r="F12" s="24">
        <v>15</v>
      </c>
      <c r="G12" s="44">
        <v>30000</v>
      </c>
      <c r="H12" s="16">
        <v>15000</v>
      </c>
      <c r="I12" s="24">
        <f t="shared" si="0"/>
        <v>3000</v>
      </c>
      <c r="J12" s="6" t="str">
        <f t="shared" si="1"/>
        <v>1위</v>
      </c>
    </row>
    <row r="13" spans="2:14" ht="17.649999999999999" customHeight="1" x14ac:dyDescent="0.3">
      <c r="B13" s="50" t="s">
        <v>34</v>
      </c>
      <c r="C13" s="51"/>
      <c r="D13" s="51"/>
      <c r="E13" s="39">
        <f>DCOUNTA(B4:H12,3,D4:D5)</f>
        <v>3</v>
      </c>
      <c r="F13" s="52"/>
      <c r="G13" s="51" t="s">
        <v>35</v>
      </c>
      <c r="H13" s="51"/>
      <c r="I13" s="51"/>
      <c r="J13" s="40">
        <f>MIN(체험비용)</f>
        <v>5000</v>
      </c>
    </row>
    <row r="14" spans="2:14" ht="27.75" thickBot="1" x14ac:dyDescent="0.35">
      <c r="B14" s="54" t="s">
        <v>33</v>
      </c>
      <c r="C14" s="55"/>
      <c r="D14" s="55"/>
      <c r="E14" s="3">
        <f>SUMIF(D5:D12,"생태",H5:H12)/COUNTIF(D5:D12,"생태")</f>
        <v>10000</v>
      </c>
      <c r="F14" s="53"/>
      <c r="G14" s="7" t="s">
        <v>3</v>
      </c>
      <c r="H14" s="12" t="s">
        <v>14</v>
      </c>
      <c r="I14" s="8" t="s">
        <v>23</v>
      </c>
      <c r="J14" s="14">
        <f>VLOOKUP(H14,C5:H12,6,0)</f>
        <v>6552</v>
      </c>
    </row>
    <row r="16" spans="2:14" x14ac:dyDescent="0.3">
      <c r="E16" s="9"/>
      <c r="H16" s="10"/>
    </row>
    <row r="17" spans="6:9" x14ac:dyDescent="0.3">
      <c r="F17" s="10"/>
      <c r="I17" s="10"/>
    </row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1">
      <formula>$G5&lt;=10000</formula>
    </cfRule>
  </conditionalFormatting>
  <dataValidations count="1">
    <dataValidation type="list" allowBlank="1" showInputMessage="1" showErrorMessage="1" sqref="H14" xr:uid="{DA7844EC-83AB-4A19-8B3F-6E9F25EC7F92}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D7E1-A6FC-4AE7-B03A-90E392E94121}">
  <dimension ref="B1:H20"/>
  <sheetViews>
    <sheetView workbookViewId="0">
      <selection activeCell="L19" sqref="L19"/>
    </sheetView>
  </sheetViews>
  <sheetFormatPr defaultColWidth="8.75" defaultRowHeight="13.5" x14ac:dyDescent="0.3"/>
  <cols>
    <col min="1" max="1" width="1.625" style="1" customWidth="1"/>
    <col min="2" max="2" width="10.125" style="1" customWidth="1"/>
    <col min="3" max="3" width="12.25" style="1" customWidth="1"/>
    <col min="4" max="4" width="12" style="1" customWidth="1"/>
    <col min="5" max="5" width="11.125" style="1" customWidth="1"/>
    <col min="6" max="6" width="11.625" style="1" customWidth="1"/>
    <col min="7" max="7" width="10.625" style="1" customWidth="1"/>
    <col min="8" max="8" width="12.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29" t="s">
        <v>7</v>
      </c>
      <c r="C2" s="30" t="s">
        <v>10</v>
      </c>
      <c r="D2" s="30" t="s">
        <v>2</v>
      </c>
      <c r="E2" s="31" t="s">
        <v>4</v>
      </c>
      <c r="F2" s="30" t="s">
        <v>8</v>
      </c>
      <c r="G2" s="31" t="s">
        <v>5</v>
      </c>
      <c r="H2" s="31" t="s">
        <v>6</v>
      </c>
    </row>
    <row r="3" spans="2:8" x14ac:dyDescent="0.3">
      <c r="B3" s="33" t="s">
        <v>25</v>
      </c>
      <c r="C3" s="34" t="s">
        <v>15</v>
      </c>
      <c r="D3" s="34" t="s">
        <v>11</v>
      </c>
      <c r="E3" s="35">
        <v>1990</v>
      </c>
      <c r="F3" s="37">
        <v>7</v>
      </c>
      <c r="G3" s="42">
        <v>30000</v>
      </c>
      <c r="H3" s="36">
        <v>6552</v>
      </c>
    </row>
    <row r="4" spans="2:8" x14ac:dyDescent="0.3">
      <c r="B4" s="2" t="s">
        <v>26</v>
      </c>
      <c r="C4" s="13" t="s">
        <v>20</v>
      </c>
      <c r="D4" s="13" t="s">
        <v>12</v>
      </c>
      <c r="E4" s="25">
        <v>2006</v>
      </c>
      <c r="F4" s="23">
        <v>30</v>
      </c>
      <c r="G4" s="43">
        <v>25000</v>
      </c>
      <c r="H4" s="15">
        <v>2500</v>
      </c>
    </row>
    <row r="5" spans="2:8" x14ac:dyDescent="0.3">
      <c r="B5" s="2" t="s">
        <v>27</v>
      </c>
      <c r="C5" s="13" t="s">
        <v>19</v>
      </c>
      <c r="D5" s="13" t="s">
        <v>17</v>
      </c>
      <c r="E5" s="25">
        <v>2001</v>
      </c>
      <c r="F5" s="23">
        <v>14</v>
      </c>
      <c r="G5" s="43">
        <v>12000</v>
      </c>
      <c r="H5" s="15">
        <v>12134</v>
      </c>
    </row>
    <row r="6" spans="2:8" x14ac:dyDescent="0.3">
      <c r="B6" s="2" t="s">
        <v>28</v>
      </c>
      <c r="C6" s="13" t="s">
        <v>21</v>
      </c>
      <c r="D6" s="13" t="s">
        <v>12</v>
      </c>
      <c r="E6" s="25">
        <v>2002</v>
      </c>
      <c r="F6" s="23">
        <v>20</v>
      </c>
      <c r="G6" s="43">
        <v>20000</v>
      </c>
      <c r="H6" s="15">
        <v>12500</v>
      </c>
    </row>
    <row r="7" spans="2:8" x14ac:dyDescent="0.3">
      <c r="B7" s="2" t="s">
        <v>29</v>
      </c>
      <c r="C7" s="13" t="s">
        <v>16</v>
      </c>
      <c r="D7" s="13" t="s">
        <v>11</v>
      </c>
      <c r="E7" s="25">
        <v>2005</v>
      </c>
      <c r="F7" s="23">
        <v>10</v>
      </c>
      <c r="G7" s="43">
        <v>35000</v>
      </c>
      <c r="H7" s="15">
        <v>7231</v>
      </c>
    </row>
    <row r="8" spans="2:8" x14ac:dyDescent="0.3">
      <c r="B8" s="2" t="s">
        <v>30</v>
      </c>
      <c r="C8" s="13" t="s">
        <v>18</v>
      </c>
      <c r="D8" s="13" t="s">
        <v>17</v>
      </c>
      <c r="E8" s="25">
        <v>1998</v>
      </c>
      <c r="F8" s="23">
        <v>5</v>
      </c>
      <c r="G8" s="43">
        <v>5000</v>
      </c>
      <c r="H8" s="15">
        <v>3215</v>
      </c>
    </row>
    <row r="9" spans="2:8" x14ac:dyDescent="0.3">
      <c r="B9" s="2" t="s">
        <v>31</v>
      </c>
      <c r="C9" s="13" t="s">
        <v>13</v>
      </c>
      <c r="D9" s="13" t="s">
        <v>11</v>
      </c>
      <c r="E9" s="25">
        <v>1995</v>
      </c>
      <c r="F9" s="23">
        <v>10</v>
      </c>
      <c r="G9" s="43">
        <v>10000</v>
      </c>
      <c r="H9" s="15">
        <v>8251</v>
      </c>
    </row>
    <row r="10" spans="2:8" x14ac:dyDescent="0.3">
      <c r="B10" s="17" t="s">
        <v>32</v>
      </c>
      <c r="C10" s="18" t="s">
        <v>22</v>
      </c>
      <c r="D10" s="18" t="s">
        <v>12</v>
      </c>
      <c r="E10" s="27">
        <v>2000</v>
      </c>
      <c r="F10" s="28">
        <v>15</v>
      </c>
      <c r="G10" s="45">
        <v>30000</v>
      </c>
      <c r="H10" s="19">
        <v>15000</v>
      </c>
    </row>
    <row r="11" spans="2:8" x14ac:dyDescent="0.3">
      <c r="B11" s="56" t="s">
        <v>44</v>
      </c>
      <c r="C11" s="56"/>
      <c r="D11" s="56"/>
      <c r="E11" s="56"/>
      <c r="F11" s="56"/>
      <c r="G11" s="56"/>
      <c r="H11" s="46">
        <f>DAVERAGE(B2:H10,6,D2:D3)</f>
        <v>25000</v>
      </c>
    </row>
    <row r="13" spans="2:8" ht="14.25" thickBot="1" x14ac:dyDescent="0.35"/>
    <row r="14" spans="2:8" ht="27.75" thickBot="1" x14ac:dyDescent="0.35">
      <c r="B14" s="30" t="s">
        <v>2</v>
      </c>
      <c r="C14" s="31" t="s">
        <v>6</v>
      </c>
    </row>
    <row r="15" spans="2:8" x14ac:dyDescent="0.3">
      <c r="B15" s="1" t="s">
        <v>36</v>
      </c>
      <c r="C15" s="1" t="s">
        <v>37</v>
      </c>
    </row>
    <row r="17" spans="2:6" ht="14.25" thickBot="1" x14ac:dyDescent="0.35"/>
    <row r="18" spans="2:6" ht="27.75" thickBot="1" x14ac:dyDescent="0.35">
      <c r="B18" s="29" t="s">
        <v>7</v>
      </c>
      <c r="C18" s="30" t="s">
        <v>10</v>
      </c>
      <c r="D18" s="30" t="s">
        <v>8</v>
      </c>
      <c r="E18" s="31" t="s">
        <v>5</v>
      </c>
      <c r="F18" s="31" t="s">
        <v>6</v>
      </c>
    </row>
    <row r="19" spans="2:6" x14ac:dyDescent="0.3">
      <c r="B19" s="2" t="s">
        <v>26</v>
      </c>
      <c r="C19" s="13" t="s">
        <v>20</v>
      </c>
      <c r="D19" s="23">
        <v>30</v>
      </c>
      <c r="E19" s="43">
        <v>25000</v>
      </c>
      <c r="F19" s="15">
        <v>2500</v>
      </c>
    </row>
    <row r="20" spans="2:6" x14ac:dyDescent="0.3">
      <c r="B20" s="2" t="s">
        <v>30</v>
      </c>
      <c r="C20" s="13" t="s">
        <v>18</v>
      </c>
      <c r="D20" s="23">
        <v>5</v>
      </c>
      <c r="E20" s="43">
        <v>5000</v>
      </c>
      <c r="F20" s="15">
        <v>3215</v>
      </c>
    </row>
  </sheetData>
  <mergeCells count="1">
    <mergeCell ref="B11:G11"/>
  </mergeCells>
  <phoneticPr fontId="2" type="noConversion"/>
  <conditionalFormatting sqref="B3:H10">
    <cfRule type="expression" dxfId="1" priority="1">
      <formula>$G3&lt;=10000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79EF8-55BF-4225-A82B-2B38B608814A}">
  <dimension ref="B1:H18"/>
  <sheetViews>
    <sheetView workbookViewId="0">
      <selection activeCell="D22" sqref="D22"/>
    </sheetView>
  </sheetViews>
  <sheetFormatPr defaultColWidth="8.75" defaultRowHeight="13.5" x14ac:dyDescent="0.3"/>
  <cols>
    <col min="1" max="1" width="1.625" style="1" customWidth="1"/>
    <col min="2" max="2" width="10.125" style="1" customWidth="1"/>
    <col min="3" max="3" width="12.25" style="1" customWidth="1"/>
    <col min="4" max="4" width="12" style="1" customWidth="1"/>
    <col min="5" max="5" width="11.125" style="1" customWidth="1"/>
    <col min="6" max="6" width="11.625" style="1" customWidth="1"/>
    <col min="7" max="7" width="10.625" style="1" customWidth="1"/>
    <col min="8" max="8" width="12.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29" t="s">
        <v>7</v>
      </c>
      <c r="C2" s="30" t="s">
        <v>10</v>
      </c>
      <c r="D2" s="30" t="s">
        <v>2</v>
      </c>
      <c r="E2" s="31" t="s">
        <v>4</v>
      </c>
      <c r="F2" s="30" t="s">
        <v>8</v>
      </c>
      <c r="G2" s="31" t="s">
        <v>5</v>
      </c>
      <c r="H2" s="31" t="s">
        <v>6</v>
      </c>
    </row>
    <row r="3" spans="2:8" x14ac:dyDescent="0.3">
      <c r="B3" s="33" t="s">
        <v>27</v>
      </c>
      <c r="C3" s="34" t="s">
        <v>19</v>
      </c>
      <c r="D3" s="34" t="s">
        <v>17</v>
      </c>
      <c r="E3" s="35">
        <v>2001</v>
      </c>
      <c r="F3" s="37">
        <v>14</v>
      </c>
      <c r="G3" s="42">
        <v>12000</v>
      </c>
      <c r="H3" s="36">
        <v>12134</v>
      </c>
    </row>
    <row r="4" spans="2:8" x14ac:dyDescent="0.3">
      <c r="B4" s="2" t="s">
        <v>30</v>
      </c>
      <c r="C4" s="13" t="s">
        <v>18</v>
      </c>
      <c r="D4" s="13" t="s">
        <v>17</v>
      </c>
      <c r="E4" s="25">
        <v>1998</v>
      </c>
      <c r="F4" s="23">
        <v>5</v>
      </c>
      <c r="G4" s="43">
        <v>5000</v>
      </c>
      <c r="H4" s="15">
        <v>3215</v>
      </c>
    </row>
    <row r="5" spans="2:8" x14ac:dyDescent="0.3">
      <c r="B5" s="2"/>
      <c r="C5" s="13"/>
      <c r="D5" s="4" t="s">
        <v>43</v>
      </c>
      <c r="E5" s="25"/>
      <c r="F5" s="23"/>
      <c r="G5" s="43"/>
      <c r="H5" s="15">
        <f>SUBTOTAL(1,H3:H4)</f>
        <v>7674.5</v>
      </c>
    </row>
    <row r="6" spans="2:8" x14ac:dyDescent="0.3">
      <c r="B6" s="2"/>
      <c r="C6" s="13">
        <f>SUBTOTAL(3,C3:C4)</f>
        <v>2</v>
      </c>
      <c r="D6" s="4" t="s">
        <v>40</v>
      </c>
      <c r="E6" s="25"/>
      <c r="F6" s="23"/>
      <c r="G6" s="43"/>
      <c r="H6" s="15"/>
    </row>
    <row r="7" spans="2:8" x14ac:dyDescent="0.3">
      <c r="B7" s="2" t="s">
        <v>26</v>
      </c>
      <c r="C7" s="13" t="s">
        <v>20</v>
      </c>
      <c r="D7" s="13" t="s">
        <v>12</v>
      </c>
      <c r="E7" s="25">
        <v>2006</v>
      </c>
      <c r="F7" s="23">
        <v>30</v>
      </c>
      <c r="G7" s="43">
        <v>25000</v>
      </c>
      <c r="H7" s="15">
        <v>2500</v>
      </c>
    </row>
    <row r="8" spans="2:8" x14ac:dyDescent="0.3">
      <c r="B8" s="2" t="s">
        <v>28</v>
      </c>
      <c r="C8" s="13" t="s">
        <v>21</v>
      </c>
      <c r="D8" s="13" t="s">
        <v>12</v>
      </c>
      <c r="E8" s="25">
        <v>2002</v>
      </c>
      <c r="F8" s="23">
        <v>20</v>
      </c>
      <c r="G8" s="43">
        <v>20000</v>
      </c>
      <c r="H8" s="15">
        <v>12500</v>
      </c>
    </row>
    <row r="9" spans="2:8" x14ac:dyDescent="0.3">
      <c r="B9" s="2" t="s">
        <v>32</v>
      </c>
      <c r="C9" s="13" t="s">
        <v>22</v>
      </c>
      <c r="D9" s="13" t="s">
        <v>12</v>
      </c>
      <c r="E9" s="25">
        <v>2000</v>
      </c>
      <c r="F9" s="23">
        <v>15</v>
      </c>
      <c r="G9" s="43">
        <v>30000</v>
      </c>
      <c r="H9" s="15">
        <v>15000</v>
      </c>
    </row>
    <row r="10" spans="2:8" x14ac:dyDescent="0.3">
      <c r="B10" s="2"/>
      <c r="C10" s="13"/>
      <c r="D10" s="4" t="s">
        <v>42</v>
      </c>
      <c r="E10" s="25"/>
      <c r="F10" s="23"/>
      <c r="G10" s="43"/>
      <c r="H10" s="15">
        <f>SUBTOTAL(1,H7:H9)</f>
        <v>10000</v>
      </c>
    </row>
    <row r="11" spans="2:8" x14ac:dyDescent="0.3">
      <c r="B11" s="2"/>
      <c r="C11" s="13">
        <f>SUBTOTAL(3,C7:C9)</f>
        <v>3</v>
      </c>
      <c r="D11" s="4" t="s">
        <v>39</v>
      </c>
      <c r="E11" s="25"/>
      <c r="F11" s="23"/>
      <c r="G11" s="43"/>
      <c r="H11" s="15"/>
    </row>
    <row r="12" spans="2:8" x14ac:dyDescent="0.3">
      <c r="B12" s="2" t="s">
        <v>25</v>
      </c>
      <c r="C12" s="13" t="s">
        <v>15</v>
      </c>
      <c r="D12" s="13" t="s">
        <v>11</v>
      </c>
      <c r="E12" s="25">
        <v>1990</v>
      </c>
      <c r="F12" s="23">
        <v>7</v>
      </c>
      <c r="G12" s="43">
        <v>45000</v>
      </c>
      <c r="H12" s="15">
        <v>6552</v>
      </c>
    </row>
    <row r="13" spans="2:8" x14ac:dyDescent="0.3">
      <c r="B13" s="2" t="s">
        <v>29</v>
      </c>
      <c r="C13" s="13" t="s">
        <v>16</v>
      </c>
      <c r="D13" s="13" t="s">
        <v>11</v>
      </c>
      <c r="E13" s="25">
        <v>2005</v>
      </c>
      <c r="F13" s="23">
        <v>10</v>
      </c>
      <c r="G13" s="43">
        <v>35000</v>
      </c>
      <c r="H13" s="15">
        <v>7231</v>
      </c>
    </row>
    <row r="14" spans="2:8" ht="14.25" thickBot="1" x14ac:dyDescent="0.35">
      <c r="B14" s="11" t="s">
        <v>31</v>
      </c>
      <c r="C14" s="12" t="s">
        <v>13</v>
      </c>
      <c r="D14" s="12" t="s">
        <v>11</v>
      </c>
      <c r="E14" s="26">
        <v>1995</v>
      </c>
      <c r="F14" s="24">
        <v>10</v>
      </c>
      <c r="G14" s="44">
        <v>10000</v>
      </c>
      <c r="H14" s="16">
        <v>8251</v>
      </c>
    </row>
    <row r="15" spans="2:8" x14ac:dyDescent="0.3">
      <c r="B15" s="20"/>
      <c r="C15" s="20"/>
      <c r="D15" s="22" t="s">
        <v>41</v>
      </c>
      <c r="E15" s="47"/>
      <c r="F15" s="48"/>
      <c r="G15" s="49"/>
      <c r="H15" s="21">
        <f>SUBTOTAL(1,H12:H14)</f>
        <v>7344.666666666667</v>
      </c>
    </row>
    <row r="16" spans="2:8" x14ac:dyDescent="0.3">
      <c r="B16" s="20"/>
      <c r="C16" s="20">
        <f>SUBTOTAL(3,C12:C14)</f>
        <v>3</v>
      </c>
      <c r="D16" s="22" t="s">
        <v>38</v>
      </c>
      <c r="E16" s="47"/>
      <c r="F16" s="48"/>
      <c r="G16" s="49"/>
      <c r="H16" s="21"/>
    </row>
    <row r="17" spans="2:8" x14ac:dyDescent="0.3">
      <c r="B17" s="20"/>
      <c r="C17" s="20"/>
      <c r="D17" s="22" t="s">
        <v>1</v>
      </c>
      <c r="E17" s="47"/>
      <c r="F17" s="48"/>
      <c r="G17" s="49"/>
      <c r="H17" s="21">
        <f>SUBTOTAL(1,H3:H14)</f>
        <v>8422.875</v>
      </c>
    </row>
    <row r="18" spans="2:8" x14ac:dyDescent="0.3">
      <c r="B18" s="20"/>
      <c r="C18" s="20">
        <f>SUBTOTAL(3,C3:C14)</f>
        <v>8</v>
      </c>
      <c r="D18" s="22" t="s">
        <v>0</v>
      </c>
      <c r="E18" s="47"/>
      <c r="F18" s="48"/>
      <c r="G18" s="49"/>
      <c r="H18" s="21"/>
    </row>
  </sheetData>
  <sortState xmlns:xlrd2="http://schemas.microsoft.com/office/spreadsheetml/2017/richdata2" ref="B3:H14">
    <sortCondition descending="1" ref="D3:D14"/>
  </sortState>
  <phoneticPr fontId="2" type="noConversion"/>
  <conditionalFormatting sqref="B3:H18">
    <cfRule type="expression" dxfId="0" priority="1">
      <formula>$G3&lt;=10000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체험비용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유가희</cp:lastModifiedBy>
  <dcterms:created xsi:type="dcterms:W3CDTF">2023-07-20T01:12:47Z</dcterms:created>
  <dcterms:modified xsi:type="dcterms:W3CDTF">2024-03-10T13:23:04Z</dcterms:modified>
</cp:coreProperties>
</file>